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ropbox\PFA\SimplePFA\Templates\"/>
    </mc:Choice>
  </mc:AlternateContent>
  <xr:revisionPtr revIDLastSave="0" documentId="13_ncr:1_{39BB3AD0-0AE3-4AC0-9A1F-18DA864C4A30}" xr6:coauthVersionLast="47" xr6:coauthVersionMax="47" xr10:uidLastSave="{00000000-0000-0000-0000-000000000000}"/>
  <bookViews>
    <workbookView xWindow="4000" yWindow="1170" windowWidth="30020" windowHeight="17770" xr2:uid="{C6B5C5E5-A630-4E39-B42A-29769B278A46}"/>
  </bookViews>
  <sheets>
    <sheet name="Converter" sheetId="1" r:id="rId1"/>
  </sheets>
  <externalReferences>
    <externalReference r:id="rId2"/>
  </externalReferences>
  <definedNames>
    <definedName name="ColinData">#REF!,#REF!,#REF!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A40" i="1" l="1"/>
  <c r="AM45" i="1" s="1"/>
  <c r="AZ40" i="1"/>
  <c r="AP42" i="1" s="1"/>
  <c r="AN46" i="1"/>
  <c r="AQ43" i="1"/>
  <c r="AN44" i="1"/>
  <c r="AM44" i="1" l="1"/>
  <c r="AM49" i="1"/>
  <c r="AM48" i="1"/>
  <c r="AM47" i="1"/>
  <c r="AM46" i="1"/>
  <c r="AP44" i="1"/>
  <c r="AP48" i="1"/>
  <c r="AP46" i="1"/>
  <c r="AP49" i="1"/>
  <c r="AP45" i="1"/>
  <c r="AP47" i="1"/>
  <c r="AT42" i="1"/>
  <c r="AR42" i="1"/>
  <c r="AO42" i="1"/>
  <c r="AQ42" i="1"/>
  <c r="AS42" i="1"/>
  <c r="AS49" i="1" l="1"/>
  <c r="AS46" i="1"/>
  <c r="AS44" i="1"/>
  <c r="AS48" i="1"/>
  <c r="AS45" i="1"/>
  <c r="AS47" i="1"/>
  <c r="AO47" i="1"/>
  <c r="AO46" i="1"/>
  <c r="AO44" i="1"/>
  <c r="AO49" i="1"/>
  <c r="AO45" i="1"/>
  <c r="AO48" i="1"/>
  <c r="AT47" i="1"/>
  <c r="AT49" i="1"/>
  <c r="AT44" i="1"/>
  <c r="AT48" i="1"/>
  <c r="AT45" i="1"/>
  <c r="AT46" i="1"/>
  <c r="AQ49" i="1"/>
  <c r="AQ47" i="1"/>
  <c r="AQ44" i="1"/>
  <c r="AQ48" i="1"/>
  <c r="AQ45" i="1"/>
  <c r="AQ46" i="1"/>
  <c r="AR44" i="1"/>
  <c r="AR48" i="1"/>
  <c r="AR49" i="1"/>
  <c r="AR45" i="1"/>
  <c r="AR46" i="1"/>
  <c r="AR47" i="1"/>
  <c r="AN49" i="1"/>
  <c r="AT43" i="1" s="1"/>
  <c r="AN48" i="1"/>
  <c r="AN47" i="1"/>
  <c r="AR43" i="1" s="1"/>
  <c r="AN45" i="1"/>
  <c r="AP43" i="1" s="1"/>
  <c r="AO43" i="1"/>
  <c r="AS43" i="1"/>
  <c r="AN37" i="1"/>
  <c r="AM37" i="1" s="1"/>
  <c r="AN36" i="1"/>
  <c r="AM36" i="1"/>
  <c r="AS35" i="1"/>
  <c r="AQ35" i="1"/>
  <c r="AN35" i="1"/>
  <c r="AM35" i="1"/>
  <c r="AN34" i="1"/>
  <c r="AM34" i="1"/>
  <c r="AN33" i="1"/>
  <c r="AM33" i="1" s="1"/>
  <c r="AN32" i="1"/>
  <c r="AM32" i="1"/>
  <c r="AT31" i="1"/>
  <c r="AS31" i="1"/>
  <c r="AR31" i="1"/>
  <c r="AQ31" i="1"/>
  <c r="AO31" i="1"/>
  <c r="AO30" i="1" s="1"/>
  <c r="AT30" i="1"/>
  <c r="AT32" i="1" s="1"/>
  <c r="AS30" i="1"/>
  <c r="AS37" i="1" s="1"/>
  <c r="AR30" i="1"/>
  <c r="AR35" i="1" s="1"/>
  <c r="AQ30" i="1"/>
  <c r="AQ37" i="1" s="1"/>
  <c r="AN25" i="1"/>
  <c r="AM25" i="1"/>
  <c r="AN24" i="1"/>
  <c r="AM24" i="1" s="1"/>
  <c r="AN23" i="1"/>
  <c r="AM23" i="1"/>
  <c r="AN22" i="1"/>
  <c r="AQ19" i="1" s="1"/>
  <c r="AQ18" i="1" s="1"/>
  <c r="AM22" i="1"/>
  <c r="AN21" i="1"/>
  <c r="AM21" i="1"/>
  <c r="AN20" i="1"/>
  <c r="AO19" i="1" s="1"/>
  <c r="AO18" i="1" s="1"/>
  <c r="AM20" i="1"/>
  <c r="AT19" i="1"/>
  <c r="AT18" i="1" s="1"/>
  <c r="AS19" i="1"/>
  <c r="AS18" i="1" s="1"/>
  <c r="AR19" i="1"/>
  <c r="AR18" i="1" s="1"/>
  <c r="AP19" i="1"/>
  <c r="AP18" i="1" s="1"/>
  <c r="AR13" i="1"/>
  <c r="AQ13" i="1"/>
  <c r="AP13" i="1"/>
  <c r="AO13" i="1"/>
  <c r="AM13" i="1"/>
  <c r="AM12" i="1"/>
  <c r="AQ11" i="1"/>
  <c r="AP11" i="1"/>
  <c r="AO11" i="1"/>
  <c r="AM11" i="1"/>
  <c r="AR10" i="1"/>
  <c r="AQ10" i="1"/>
  <c r="AP10" i="1"/>
  <c r="AO10" i="1"/>
  <c r="AM10" i="1"/>
  <c r="AM9" i="1"/>
  <c r="AR8" i="1"/>
  <c r="AQ8" i="1"/>
  <c r="AP8" i="1"/>
  <c r="AO8" i="1"/>
  <c r="AM8" i="1"/>
  <c r="AT6" i="1"/>
  <c r="AT9" i="1" s="1"/>
  <c r="AS6" i="1"/>
  <c r="AS10" i="1" s="1"/>
  <c r="AR6" i="1"/>
  <c r="AR12" i="1" s="1"/>
  <c r="AQ6" i="1"/>
  <c r="AQ12" i="1" s="1"/>
  <c r="AP6" i="1"/>
  <c r="AP12" i="1" s="1"/>
  <c r="AO6" i="1"/>
  <c r="AO12" i="1" s="1"/>
  <c r="AO24" i="1" l="1"/>
  <c r="AO20" i="1"/>
  <c r="AO22" i="1"/>
  <c r="AO21" i="1"/>
  <c r="AO23" i="1"/>
  <c r="AO25" i="1"/>
  <c r="AO35" i="1"/>
  <c r="AO37" i="1"/>
  <c r="AO33" i="1"/>
  <c r="AO32" i="1"/>
  <c r="AO34" i="1"/>
  <c r="AO36" i="1"/>
  <c r="AQ22" i="1"/>
  <c r="AQ24" i="1"/>
  <c r="AQ21" i="1"/>
  <c r="AQ23" i="1"/>
  <c r="AQ25" i="1"/>
  <c r="AQ20" i="1"/>
  <c r="AU8" i="1"/>
  <c r="AP21" i="1"/>
  <c r="AP24" i="1"/>
  <c r="AP23" i="1"/>
  <c r="AP25" i="1"/>
  <c r="AP20" i="1"/>
  <c r="AP22" i="1"/>
  <c r="AT21" i="1"/>
  <c r="AT23" i="1"/>
  <c r="AT25" i="1"/>
  <c r="AT20" i="1"/>
  <c r="AT22" i="1"/>
  <c r="AT24" i="1"/>
  <c r="AU10" i="1"/>
  <c r="AR21" i="1"/>
  <c r="AR20" i="1"/>
  <c r="AR24" i="1"/>
  <c r="AR22" i="1"/>
  <c r="AR23" i="1"/>
  <c r="AR25" i="1"/>
  <c r="AS21" i="1"/>
  <c r="AS23" i="1"/>
  <c r="AS25" i="1"/>
  <c r="AS20" i="1"/>
  <c r="AS22" i="1"/>
  <c r="AS24" i="1"/>
  <c r="AS12" i="1"/>
  <c r="AT10" i="1"/>
  <c r="AR33" i="1"/>
  <c r="AT33" i="1"/>
  <c r="AS8" i="1"/>
  <c r="AT8" i="1"/>
  <c r="AS13" i="1"/>
  <c r="AT13" i="1"/>
  <c r="AU13" i="1" s="1"/>
  <c r="AO9" i="1"/>
  <c r="AU9" i="1" s="1"/>
  <c r="AS11" i="1"/>
  <c r="AQ36" i="1"/>
  <c r="AP9" i="1"/>
  <c r="AT11" i="1"/>
  <c r="AQ34" i="1"/>
  <c r="AR36" i="1"/>
  <c r="AQ9" i="1"/>
  <c r="AR34" i="1"/>
  <c r="AS36" i="1"/>
  <c r="AR9" i="1"/>
  <c r="AQ32" i="1"/>
  <c r="AS34" i="1"/>
  <c r="AT36" i="1"/>
  <c r="AT12" i="1"/>
  <c r="AU12" i="1" s="1"/>
  <c r="AR11" i="1"/>
  <c r="AU11" i="1" s="1"/>
  <c r="AS9" i="1"/>
  <c r="AR32" i="1"/>
  <c r="AT34" i="1"/>
  <c r="AS32" i="1"/>
  <c r="AT35" i="1"/>
  <c r="AP31" i="1"/>
  <c r="AP30" i="1" s="1"/>
  <c r="AR37" i="1"/>
  <c r="AQ33" i="1"/>
  <c r="AT37" i="1"/>
  <c r="AS33" i="1"/>
  <c r="AU24" i="1" l="1"/>
  <c r="AU25" i="1"/>
  <c r="AU23" i="1"/>
  <c r="AU20" i="1"/>
  <c r="AU22" i="1"/>
  <c r="AU37" i="1"/>
  <c r="AP33" i="1"/>
  <c r="AU33" i="1" s="1"/>
  <c r="AP35" i="1"/>
  <c r="AU35" i="1" s="1"/>
  <c r="AP37" i="1"/>
  <c r="AP32" i="1"/>
  <c r="AU32" i="1" s="1"/>
  <c r="AP34" i="1"/>
  <c r="AU34" i="1" s="1"/>
  <c r="AP36" i="1"/>
  <c r="AU36" i="1" s="1"/>
  <c r="AU21" i="1"/>
  <c r="B24" i="1" s="1"/>
  <c r="B12" i="1"/>
  <c r="AU45" i="1"/>
  <c r="AU44" i="1" l="1"/>
  <c r="AU46" i="1"/>
  <c r="AU47" i="1"/>
  <c r="AU48" i="1"/>
  <c r="AU49" i="1"/>
  <c r="B36" i="1"/>
  <c r="B48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<sst xmlns="http://schemas.openxmlformats.org/spreadsheetml/2006/main" count="225" uniqueCount="78">
  <si>
    <t>Process First AI</t>
  </si>
  <si>
    <t>Converter Sheet</t>
  </si>
  <si>
    <t>mm</t>
  </si>
  <si>
    <t>millimetres</t>
  </si>
  <si>
    <t>cm</t>
  </si>
  <si>
    <t>centimetres</t>
  </si>
  <si>
    <t>m</t>
  </si>
  <si>
    <t>metres</t>
  </si>
  <si>
    <t>in</t>
  </si>
  <si>
    <t>ft</t>
  </si>
  <si>
    <t>yard</t>
  </si>
  <si>
    <t>inches</t>
  </si>
  <si>
    <t>feet</t>
  </si>
  <si>
    <t>Length</t>
  </si>
  <si>
    <t>yd</t>
  </si>
  <si>
    <t>yards</t>
  </si>
  <si>
    <t>My quantity</t>
  </si>
  <si>
    <t>INPUT</t>
  </si>
  <si>
    <t>OUTPUT</t>
  </si>
  <si>
    <t>see panel for description of units</t>
  </si>
  <si>
    <t>mm2</t>
  </si>
  <si>
    <t>square millimetres</t>
  </si>
  <si>
    <t>cm2</t>
  </si>
  <si>
    <t>square centimetres</t>
  </si>
  <si>
    <t>m2</t>
  </si>
  <si>
    <t>square metres</t>
  </si>
  <si>
    <t>in2</t>
  </si>
  <si>
    <t>square inches</t>
  </si>
  <si>
    <t>ft2</t>
  </si>
  <si>
    <t>square feet</t>
  </si>
  <si>
    <t>Area</t>
  </si>
  <si>
    <t>yd2</t>
  </si>
  <si>
    <t>square yards</t>
  </si>
  <si>
    <t>mm3</t>
  </si>
  <si>
    <t>cubic millimetres</t>
  </si>
  <si>
    <t>cm3</t>
  </si>
  <si>
    <t>cubic centimetres</t>
  </si>
  <si>
    <t>m3</t>
  </si>
  <si>
    <t>cubic metres</t>
  </si>
  <si>
    <t>in3</t>
  </si>
  <si>
    <t>cubic inches</t>
  </si>
  <si>
    <t>ft3</t>
  </si>
  <si>
    <t>cubic feet</t>
  </si>
  <si>
    <t>Volume</t>
  </si>
  <si>
    <t>yd3</t>
  </si>
  <si>
    <t>cubic yards</t>
  </si>
  <si>
    <t>g</t>
  </si>
  <si>
    <t>grams</t>
  </si>
  <si>
    <t>Input</t>
  </si>
  <si>
    <t>kg</t>
  </si>
  <si>
    <t>kilograms</t>
  </si>
  <si>
    <t>Output</t>
  </si>
  <si>
    <t>metric tonnes</t>
  </si>
  <si>
    <t>lbm</t>
  </si>
  <si>
    <t>pounds (weight)</t>
  </si>
  <si>
    <t>uk_cwt</t>
  </si>
  <si>
    <t>hundred weight (UK)</t>
  </si>
  <si>
    <t>Weight</t>
  </si>
  <si>
    <t>uk_ton</t>
  </si>
  <si>
    <t>ton (UK)</t>
  </si>
  <si>
    <t>pounds weight</t>
  </si>
  <si>
    <t>Built by</t>
  </si>
  <si>
    <t>Peter Hawkins</t>
  </si>
  <si>
    <t>simple.processfirstai.co.uk</t>
  </si>
  <si>
    <t xml:space="preserve">Enter your value in the orange box, </t>
  </si>
  <si>
    <t>choose your units from the drop-down lists,</t>
  </si>
  <si>
    <t>and your converted result will appear automatically.</t>
  </si>
  <si>
    <t>tonne</t>
  </si>
  <si>
    <t>From</t>
  </si>
  <si>
    <t>To</t>
  </si>
  <si>
    <t>Multiply by</t>
  </si>
  <si>
    <t>Gram</t>
  </si>
  <si>
    <t>Kilogram</t>
  </si>
  <si>
    <t>Metric tonne</t>
  </si>
  <si>
    <t>Pound</t>
  </si>
  <si>
    <t>UK hundredweight</t>
  </si>
  <si>
    <t>UK tonne</t>
  </si>
  <si>
    <t>choose 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</si>
</sst>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"/>
  </numFmts>
  <fonts count="8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0" tint="-0.24997711111789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</cellStyleXfs>
  <cellXfs count="40">
    <xf numFmtId="0" fontId="0" fillId="0" borderId="0" xfId="0"/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5" fillId="5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0" fontId="4" fillId="0" borderId="4" xfId="0" applyFont="1" applyBorder="1"/>
    <xf numFmtId="0" fontId="5" fillId="5" borderId="2" xfId="0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7" fillId="4" borderId="0" xfId="0" applyFont="1" applyFill="1"/>
    <xf numFmtId="0" fontId="3" fillId="0" borderId="5" xfId="0" applyFont="1" applyBorder="1" applyAlignment="1">
      <alignment horizontal="right"/>
    </xf>
    <xf numFmtId="0" fontId="4" fillId="0" borderId="6" xfId="0" applyFont="1" applyBorder="1"/>
    <xf numFmtId="0" fontId="5" fillId="5" borderId="5" xfId="0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164" fontId="1" fillId="2" borderId="7" xfId="1" applyNumberFormat="1" applyBorder="1" applyAlignment="1" applyProtection="1">
      <alignment horizontal="center"/>
      <protection locked="0"/>
    </xf>
    <xf numFmtId="0" fontId="4" fillId="0" borderId="6" xfId="0" applyFont="1" applyBorder="1" applyAlignment="1">
      <alignment horizontal="center"/>
    </xf>
    <xf numFmtId="0" fontId="2" fillId="3" borderId="7" xfId="2" applyBorder="1" applyAlignment="1">
      <alignment horizontal="center"/>
    </xf>
    <xf numFmtId="0" fontId="0" fillId="0" borderId="5" xfId="0" applyBorder="1"/>
    <xf numFmtId="0" fontId="5" fillId="5" borderId="8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10" xfId="0" applyFont="1" applyBorder="1"/>
    <xf numFmtId="0" fontId="0" fillId="5" borderId="8" xfId="0" applyFill="1" applyBorder="1"/>
    <xf numFmtId="0" fontId="0" fillId="4" borderId="10" xfId="0" applyFill="1" applyBorder="1"/>
    <xf numFmtId="165" fontId="2" fillId="3" borderId="7" xfId="2" applyNumberFormat="1" applyBorder="1" applyAlignment="1">
      <alignment horizontal="center"/>
    </xf>
    <xf numFmtId="0" fontId="3" fillId="0" borderId="0" xfId="0" applyFont="1"/>
    <xf numFmtId="0" fontId="0" fillId="0" borderId="0" xfId="0" applyAlignment="1">
      <alignment horizontal="left"/>
    </xf>
    <xf numFmtId="0" fontId="5" fillId="0" borderId="0" xfId="0" applyFont="1" applyFill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0" fillId="0" borderId="0" xfId="0" applyAlignment="1">
      <alignment vertical="center" wrapText="1"/>
    </xf>
    <xf numFmtId="0" fontId="0" fillId="6" borderId="0" xfId="0" applyFill="1" applyAlignment="1">
      <alignment horizontal="center"/>
    </xf>
  </cellXfs>
  <cellStyles count="3">
    <cellStyle name="Calculation" xfId="2" builtinId="22"/>
    <cellStyle name="Input" xfId="1" builtinId="20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Dropbox\PFA\SimplePFA\Templates\PFA_TraderTemplate200701.xlsx" TargetMode="External"/><Relationship Id="rId1" Type="http://schemas.openxmlformats.org/officeDocument/2006/relationships/externalLinkPath" Target="PFA_TraderTemplate2007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p Sheet"/>
      <sheetName val="Bottom Sheet"/>
      <sheetName val="Converter"/>
    </sheetNames>
    <sheetDataSet>
      <sheetData sheetId="0"/>
      <sheetData sheetId="1"/>
      <sheetData sheetId="2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765D3-8B3E-4E10-94E7-DC6AFCF79937}">
  <dimension ref="B1:BE58"/>
  <sheetViews>
    <sheetView showGridLines="0" tabSelected="1" topLeftCell="A8" zoomScaleNormal="100" workbookViewId="0">
      <selection activeCell="AM8" sqref="AM1:BD1048576"/>
    </sheetView>
  </sheetViews>
  <sheetFormatPr defaultRowHeight="14.5" x14ac:dyDescent="0.35"/>
  <cols>
    <col min="2" max="2" width="40.6328125" customWidth="1"/>
    <col min="3" max="3" width="20.6328125" style="2" customWidth="1"/>
    <col min="4" max="4" width="8.6328125" style="3" customWidth="1"/>
    <col min="5" max="5" width="8.6328125" customWidth="1"/>
    <col min="6" max="7" width="20.6328125" customWidth="1"/>
    <col min="8" max="37" width="12.6328125" customWidth="1"/>
    <col min="38" max="38" width="8.7265625" customWidth="1"/>
    <col min="39" max="50" width="8.6328125" hidden="1" customWidth="1"/>
    <col min="51" max="51" width="20.6328125" style="4" hidden="1" customWidth="1"/>
    <col min="52" max="52" width="8.6328125" hidden="1" customWidth="1"/>
    <col min="53" max="53" width="8.7265625" hidden="1" customWidth="1"/>
    <col min="54" max="56" width="20.6328125" hidden="1" customWidth="1"/>
    <col min="57" max="57" width="8.7265625" customWidth="1"/>
  </cols>
  <sheetData>
    <row r="1" spans="2:56" ht="40" customHeight="1" x14ac:dyDescent="0.35">
      <c r="B1" s="1" t="e" vm="1">
        <v>#VALUE!</v>
      </c>
    </row>
    <row r="2" spans="2:56" ht="14.5" customHeight="1" x14ac:dyDescent="0.35">
      <c r="B2" s="5" t="s">
        <v>0</v>
      </c>
      <c r="C2" t="s">
        <v>64</v>
      </c>
    </row>
    <row r="3" spans="2:56" ht="14.5" customHeight="1" x14ac:dyDescent="0.35">
      <c r="C3" t="s">
        <v>65</v>
      </c>
    </row>
    <row r="4" spans="2:56" ht="14.5" customHeight="1" x14ac:dyDescent="0.35">
      <c r="B4" s="6" t="s">
        <v>1</v>
      </c>
      <c r="C4" s="33" t="s">
        <v>66</v>
      </c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8" t="s">
        <v>2</v>
      </c>
      <c r="AY4" s="9" t="s">
        <v>3</v>
      </c>
      <c r="BB4" s="35" t="s">
        <v>68</v>
      </c>
      <c r="BC4" s="35" t="s">
        <v>69</v>
      </c>
      <c r="BD4" s="37" t="s">
        <v>70</v>
      </c>
    </row>
    <row r="5" spans="2:56" ht="14.5" customHeight="1" x14ac:dyDescent="0.35"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8" t="s">
        <v>4</v>
      </c>
      <c r="AY5" s="9" t="s">
        <v>5</v>
      </c>
      <c r="BB5" s="38" t="s">
        <v>71</v>
      </c>
      <c r="BC5" s="38" t="s">
        <v>71</v>
      </c>
      <c r="BD5" s="36">
        <v>1</v>
      </c>
    </row>
    <row r="6" spans="2:56" ht="14.5" customHeight="1" x14ac:dyDescent="0.35">
      <c r="AM6" s="7"/>
      <c r="AN6" s="10"/>
      <c r="AO6" s="8">
        <f>IF(EXACT($C$11,AO7),1,0)</f>
        <v>0</v>
      </c>
      <c r="AP6" s="8">
        <f t="shared" ref="AP6:AT6" si="0">IF(EXACT($C$11,AP7),1,0)</f>
        <v>1</v>
      </c>
      <c r="AQ6" s="8">
        <f t="shared" si="0"/>
        <v>0</v>
      </c>
      <c r="AR6" s="8">
        <f t="shared" si="0"/>
        <v>0</v>
      </c>
      <c r="AS6" s="8">
        <f t="shared" si="0"/>
        <v>0</v>
      </c>
      <c r="AT6" s="8">
        <f t="shared" si="0"/>
        <v>0</v>
      </c>
      <c r="AU6" s="7"/>
      <c r="AV6" s="7"/>
      <c r="AW6" s="7"/>
      <c r="AX6" s="8" t="s">
        <v>6</v>
      </c>
      <c r="AY6" s="9" t="s">
        <v>7</v>
      </c>
      <c r="BB6" s="38" t="s">
        <v>71</v>
      </c>
      <c r="BC6" s="38" t="s">
        <v>72</v>
      </c>
      <c r="BD6" s="36">
        <v>1E-3</v>
      </c>
    </row>
    <row r="7" spans="2:56" ht="14.5" customHeight="1" thickBot="1" x14ac:dyDescent="0.4">
      <c r="AM7" s="7"/>
      <c r="AN7" s="7"/>
      <c r="AO7" s="8" t="s">
        <v>2</v>
      </c>
      <c r="AP7" s="8" t="s">
        <v>4</v>
      </c>
      <c r="AQ7" s="8" t="s">
        <v>6</v>
      </c>
      <c r="AR7" s="8" t="s">
        <v>8</v>
      </c>
      <c r="AS7" s="8" t="s">
        <v>9</v>
      </c>
      <c r="AT7" s="8" t="s">
        <v>10</v>
      </c>
      <c r="AU7" s="7"/>
      <c r="AV7" s="7"/>
      <c r="AW7" s="7"/>
      <c r="AX7" s="8" t="s">
        <v>8</v>
      </c>
      <c r="AY7" s="9" t="s">
        <v>11</v>
      </c>
      <c r="BB7" s="38" t="s">
        <v>71</v>
      </c>
      <c r="BC7" s="38" t="s">
        <v>73</v>
      </c>
      <c r="BD7" s="36">
        <v>9.9999999999999995E-7</v>
      </c>
    </row>
    <row r="8" spans="2:56" ht="14.5" customHeight="1" x14ac:dyDescent="0.35">
      <c r="B8" s="11"/>
      <c r="C8" s="12"/>
      <c r="D8" s="13"/>
      <c r="F8" s="14" t="s">
        <v>3</v>
      </c>
      <c r="G8" s="15" t="s">
        <v>2</v>
      </c>
      <c r="AM8" s="8">
        <f>IF(EXACT($C$12,AN8),1,0)</f>
        <v>0</v>
      </c>
      <c r="AN8" s="8" t="s">
        <v>2</v>
      </c>
      <c r="AO8" s="7" t="str">
        <f>IF(AO$6,CONVERT($B$11,AO$7,$AN8),"")</f>
        <v/>
      </c>
      <c r="AP8" s="16">
        <f>IF(AP$6,CONVERT($B$11,AP$7,$AN8),"")</f>
        <v>10</v>
      </c>
      <c r="AQ8" s="7" t="str">
        <f>IF(AQ$6,CONVERT($B$11,AQ$7,$AN8),"")</f>
        <v/>
      </c>
      <c r="AR8" s="7" t="str">
        <f>IF(AR$6,CONVERT($B$11,AR$7,$AN8),"")</f>
        <v/>
      </c>
      <c r="AS8" s="7" t="str">
        <f>IF(AS$6,CONVERT($B$11,AS$7,$AN8),"")</f>
        <v/>
      </c>
      <c r="AT8" s="7" t="str">
        <f>IF(AT$6,CONVERT($B$11,AT$7,$AN8),"")</f>
        <v/>
      </c>
      <c r="AU8" s="7">
        <f t="shared" ref="AU8:AU9" si="1">MAX(AO8:AT8)*AM8</f>
        <v>0</v>
      </c>
      <c r="AV8" s="7"/>
      <c r="AW8" s="7"/>
      <c r="AX8" s="8" t="s">
        <v>9</v>
      </c>
      <c r="AY8" s="9" t="s">
        <v>12</v>
      </c>
      <c r="BB8" s="38" t="s">
        <v>71</v>
      </c>
      <c r="BC8" s="38" t="s">
        <v>74</v>
      </c>
      <c r="BD8" s="36">
        <v>2.2046226218500001E-3</v>
      </c>
    </row>
    <row r="9" spans="2:56" ht="14.5" customHeight="1" x14ac:dyDescent="0.35">
      <c r="B9" s="17" t="s">
        <v>13</v>
      </c>
      <c r="C9" s="6"/>
      <c r="D9" s="18"/>
      <c r="F9" s="19" t="s">
        <v>5</v>
      </c>
      <c r="G9" s="20" t="s">
        <v>4</v>
      </c>
      <c r="AM9" s="8">
        <f t="shared" ref="AM9:AM13" si="2">IF(EXACT($C$12,AN9),1,0)</f>
        <v>0</v>
      </c>
      <c r="AN9" s="8" t="s">
        <v>4</v>
      </c>
      <c r="AO9" s="7" t="str">
        <f>IF(AO$6,CONVERT($B$11,AO$7,$AN9),"")</f>
        <v/>
      </c>
      <c r="AP9" s="16">
        <f>IF(AP$6,CONVERT($B$11,AP$7,$AN9),"")</f>
        <v>1</v>
      </c>
      <c r="AQ9" s="7" t="str">
        <f>IF(AQ$6,CONVERT($B$11,AQ$7,$AN9),"")</f>
        <v/>
      </c>
      <c r="AR9" s="7" t="str">
        <f>IF(AR$6,CONVERT($B$11,AR$7,$AN9),"")</f>
        <v/>
      </c>
      <c r="AS9" s="7" t="str">
        <f>IF(AS$6,CONVERT($B$11,AS$7,$AN9),"")</f>
        <v/>
      </c>
      <c r="AT9" s="7" t="str">
        <f>IF(AT$6,CONVERT($B$11,AT$7,$AN9),"")</f>
        <v/>
      </c>
      <c r="AU9" s="7">
        <f t="shared" si="1"/>
        <v>0</v>
      </c>
      <c r="AV9" s="7"/>
      <c r="AW9" s="7"/>
      <c r="AX9" s="8" t="s">
        <v>14</v>
      </c>
      <c r="AY9" s="9" t="s">
        <v>15</v>
      </c>
      <c r="BB9" s="38" t="s">
        <v>71</v>
      </c>
      <c r="BC9" s="38" t="s">
        <v>75</v>
      </c>
      <c r="BD9" s="36">
        <v>1.9684130552200001E-5</v>
      </c>
    </row>
    <row r="10" spans="2:56" ht="14.5" customHeight="1" x14ac:dyDescent="0.35">
      <c r="B10" s="21" t="s">
        <v>16</v>
      </c>
      <c r="C10" s="39" t="s">
        <v>77</v>
      </c>
      <c r="D10" s="18"/>
      <c r="F10" s="19" t="s">
        <v>7</v>
      </c>
      <c r="G10" s="20" t="s">
        <v>6</v>
      </c>
      <c r="AM10" s="8">
        <f t="shared" si="2"/>
        <v>0</v>
      </c>
      <c r="AN10" s="8" t="s">
        <v>6</v>
      </c>
      <c r="AO10" s="7" t="str">
        <f>IF(AO$6,CONVERT($B$11,AO$7,$AN10),"")</f>
        <v/>
      </c>
      <c r="AP10" s="16">
        <f>IF(AP$6,CONVERT($B$11,AP$7,$AN10),"")</f>
        <v>0.01</v>
      </c>
      <c r="AQ10" s="7" t="str">
        <f>IF(AQ$6,CONVERT($B$11,AQ$7,$AN10),"")</f>
        <v/>
      </c>
      <c r="AR10" s="7" t="str">
        <f>IF(AR$6,CONVERT($B$11,AR$7,$AN10),"")</f>
        <v/>
      </c>
      <c r="AS10" s="7" t="str">
        <f>IF(AS$6,CONVERT($B$11,AS$7,$AN10),"")</f>
        <v/>
      </c>
      <c r="AT10" s="7" t="str">
        <f>IF(AT$6,CONVERT($B$11,AT$7,$AN10),"")</f>
        <v/>
      </c>
      <c r="AU10" s="7">
        <f>MAX(AO10:AT10)*AM10</f>
        <v>0</v>
      </c>
      <c r="AV10" s="7"/>
      <c r="AW10" s="7"/>
      <c r="AX10" s="7"/>
      <c r="BB10" s="38" t="s">
        <v>71</v>
      </c>
      <c r="BC10" s="38" t="s">
        <v>76</v>
      </c>
      <c r="BD10" s="36">
        <v>9.8420652761099991E-7</v>
      </c>
    </row>
    <row r="11" spans="2:56" ht="14.5" customHeight="1" x14ac:dyDescent="0.35">
      <c r="B11" s="22">
        <v>1</v>
      </c>
      <c r="C11" s="1" t="s">
        <v>4</v>
      </c>
      <c r="D11" s="23" t="s">
        <v>17</v>
      </c>
      <c r="F11" s="19" t="s">
        <v>11</v>
      </c>
      <c r="G11" s="20" t="s">
        <v>8</v>
      </c>
      <c r="AM11" s="8">
        <f t="shared" si="2"/>
        <v>0</v>
      </c>
      <c r="AN11" s="8" t="s">
        <v>8</v>
      </c>
      <c r="AO11" s="7" t="str">
        <f>IF(AO$6,CONVERT($B$11,AO$7,$AN11),"")</f>
        <v/>
      </c>
      <c r="AP11" s="16">
        <f>IF(AP$6,CONVERT($B$11,AP$7,$AN11),"")</f>
        <v>0.39370078740157483</v>
      </c>
      <c r="AQ11" s="7" t="str">
        <f>IF(AQ$6,CONVERT($B$11,AQ$7,$AN11),"")</f>
        <v/>
      </c>
      <c r="AR11" s="7" t="str">
        <f>IF(AR$6,CONVERT($B$11,AR$7,$AN11),"")</f>
        <v/>
      </c>
      <c r="AS11" s="7" t="str">
        <f>IF(AS$6,CONVERT($B$11,AS$7,$AN11),"")</f>
        <v/>
      </c>
      <c r="AT11" s="7" t="str">
        <f>IF(AT$6,CONVERT($B$11,AT$7,$AN11),"")</f>
        <v/>
      </c>
      <c r="AU11" s="7">
        <f t="shared" ref="AU11:AU13" si="3">MAX(AO11:AT11)*AM11</f>
        <v>0</v>
      </c>
      <c r="AV11" s="7"/>
      <c r="AW11" s="7"/>
      <c r="AX11" s="7"/>
      <c r="BB11" s="38" t="s">
        <v>72</v>
      </c>
      <c r="BC11" s="38" t="s">
        <v>71</v>
      </c>
      <c r="BD11" s="36">
        <v>1000</v>
      </c>
    </row>
    <row r="12" spans="2:56" ht="14.5" customHeight="1" x14ac:dyDescent="0.35">
      <c r="B12" s="24">
        <f>MAX(AU8:AU13)</f>
        <v>1.0936132983377079E-2</v>
      </c>
      <c r="C12" s="1" t="s">
        <v>14</v>
      </c>
      <c r="D12" s="23" t="s">
        <v>18</v>
      </c>
      <c r="F12" s="19" t="s">
        <v>12</v>
      </c>
      <c r="G12" s="20" t="s">
        <v>9</v>
      </c>
      <c r="AM12" s="8">
        <f t="shared" si="2"/>
        <v>0</v>
      </c>
      <c r="AN12" s="8" t="s">
        <v>9</v>
      </c>
      <c r="AO12" s="7" t="str">
        <f>IF(AO$6,CONVERT($B$11,AO$7,$AN12),"")</f>
        <v/>
      </c>
      <c r="AP12" s="16">
        <f>IF(AP$6,CONVERT($B$11,AP$7,$AN12),"")</f>
        <v>3.2808398950131233E-2</v>
      </c>
      <c r="AQ12" s="7" t="str">
        <f>IF(AQ$6,CONVERT($B$11,AQ$7,$AN12),"")</f>
        <v/>
      </c>
      <c r="AR12" s="7" t="str">
        <f>IF(AR$6,CONVERT($B$11,AR$7,$AN12),"")</f>
        <v/>
      </c>
      <c r="AS12" s="7" t="str">
        <f>IF(AS$6,CONVERT($B$11,AS$7,$AN12),"")</f>
        <v/>
      </c>
      <c r="AT12" s="7" t="str">
        <f>IF(AT$6,CONVERT($B$11,AT$7,$AN12),"")</f>
        <v/>
      </c>
      <c r="AU12" s="7">
        <f t="shared" si="3"/>
        <v>0</v>
      </c>
      <c r="AV12" s="7"/>
      <c r="AW12" s="7"/>
      <c r="AX12" s="7"/>
      <c r="BB12" s="38" t="s">
        <v>72</v>
      </c>
      <c r="BC12" s="38" t="s">
        <v>72</v>
      </c>
      <c r="BD12" s="36">
        <v>1</v>
      </c>
    </row>
    <row r="13" spans="2:56" ht="14.5" customHeight="1" x14ac:dyDescent="0.35">
      <c r="B13" s="25"/>
      <c r="D13" s="18"/>
      <c r="F13" s="19" t="s">
        <v>15</v>
      </c>
      <c r="G13" s="20" t="s">
        <v>14</v>
      </c>
      <c r="AM13" s="8">
        <f t="shared" si="2"/>
        <v>1</v>
      </c>
      <c r="AN13" s="8" t="s">
        <v>14</v>
      </c>
      <c r="AO13" s="7" t="str">
        <f>IF(AO$6,CONVERT($B$11,AO$7,$AN13),"")</f>
        <v/>
      </c>
      <c r="AP13" s="16">
        <f>IF(AP$6,CONVERT($B$11,AP$7,$AN13),"")</f>
        <v>1.0936132983377079E-2</v>
      </c>
      <c r="AQ13" s="7" t="str">
        <f>IF(AQ$6,CONVERT($B$11,AQ$7,$AN13),"")</f>
        <v/>
      </c>
      <c r="AR13" s="7" t="str">
        <f>IF(AR$6,CONVERT($B$11,AR$7,$AN13),"")</f>
        <v/>
      </c>
      <c r="AS13" s="7" t="str">
        <f>IF(AS$6,CONVERT($B$11,AS$7,$AN13),"")</f>
        <v/>
      </c>
      <c r="AT13" s="7" t="str">
        <f>IF(AT$6,CONVERT($B$11,AT$7,$AN13),"")</f>
        <v/>
      </c>
      <c r="AU13" s="7">
        <f t="shared" si="3"/>
        <v>1.0936132983377079E-2</v>
      </c>
      <c r="AV13" s="7"/>
      <c r="AW13" s="7"/>
      <c r="AX13" s="7"/>
      <c r="BB13" s="38" t="s">
        <v>72</v>
      </c>
      <c r="BC13" s="38" t="s">
        <v>73</v>
      </c>
      <c r="BD13" s="36">
        <v>1E-3</v>
      </c>
    </row>
    <row r="14" spans="2:56" ht="14.5" customHeight="1" thickBot="1" x14ac:dyDescent="0.4">
      <c r="B14" s="26" t="s">
        <v>19</v>
      </c>
      <c r="C14" s="27"/>
      <c r="D14" s="28"/>
      <c r="F14" s="29"/>
      <c r="G14" s="30"/>
      <c r="AM14" s="8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BB14" s="38" t="s">
        <v>72</v>
      </c>
      <c r="BC14" s="38" t="s">
        <v>74</v>
      </c>
      <c r="BD14" s="36">
        <v>2.20462262185</v>
      </c>
    </row>
    <row r="15" spans="2:56" ht="14.5" customHeight="1" x14ac:dyDescent="0.35">
      <c r="BB15" s="38" t="s">
        <v>72</v>
      </c>
      <c r="BC15" s="38" t="s">
        <v>75</v>
      </c>
      <c r="BD15" s="36">
        <v>1.9684130552199999E-2</v>
      </c>
    </row>
    <row r="16" spans="2:56" ht="14.5" customHeight="1" x14ac:dyDescent="0.35">
      <c r="B16" s="6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8" t="s">
        <v>20</v>
      </c>
      <c r="AY16" s="9" t="s">
        <v>21</v>
      </c>
      <c r="BB16" s="38" t="s">
        <v>72</v>
      </c>
      <c r="BC16" s="38" t="s">
        <v>76</v>
      </c>
      <c r="BD16" s="36">
        <v>9.8420652761100009E-4</v>
      </c>
    </row>
    <row r="17" spans="2:56" ht="14.5" customHeight="1" x14ac:dyDescent="0.35"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8" t="s">
        <v>22</v>
      </c>
      <c r="AY17" s="9" t="s">
        <v>23</v>
      </c>
      <c r="BB17" s="38" t="s">
        <v>73</v>
      </c>
      <c r="BC17" s="38" t="s">
        <v>71</v>
      </c>
      <c r="BD17" s="36">
        <v>1000000</v>
      </c>
    </row>
    <row r="18" spans="2:56" ht="14.5" customHeight="1" x14ac:dyDescent="0.35">
      <c r="AM18" s="7"/>
      <c r="AN18" s="10"/>
      <c r="AO18" s="8">
        <f>IF(EXACT($C$23,AO19),1,0)</f>
        <v>0</v>
      </c>
      <c r="AP18" s="8">
        <f t="shared" ref="AP18:AT18" si="4">IF(EXACT($C$23,AP19),1,0)</f>
        <v>1</v>
      </c>
      <c r="AQ18" s="8">
        <f t="shared" si="4"/>
        <v>0</v>
      </c>
      <c r="AR18" s="8">
        <f t="shared" si="4"/>
        <v>0</v>
      </c>
      <c r="AS18" s="8">
        <f t="shared" si="4"/>
        <v>0</v>
      </c>
      <c r="AT18" s="8">
        <f t="shared" si="4"/>
        <v>0</v>
      </c>
      <c r="AU18" s="7"/>
      <c r="AV18" s="7"/>
      <c r="AW18" s="7"/>
      <c r="AX18" s="8" t="s">
        <v>24</v>
      </c>
      <c r="AY18" s="9" t="s">
        <v>25</v>
      </c>
      <c r="BB18" s="38" t="s">
        <v>73</v>
      </c>
      <c r="BC18" s="38" t="s">
        <v>72</v>
      </c>
      <c r="BD18" s="36">
        <v>1000</v>
      </c>
    </row>
    <row r="19" spans="2:56" ht="14.5" customHeight="1" thickBot="1" x14ac:dyDescent="0.4">
      <c r="AM19" s="7"/>
      <c r="AN19" s="7"/>
      <c r="AO19" s="8" t="str">
        <f>AN20</f>
        <v>mm2</v>
      </c>
      <c r="AP19" s="8" t="str">
        <f>AN21</f>
        <v>cm2</v>
      </c>
      <c r="AQ19" s="8" t="str">
        <f>AN22</f>
        <v>m2</v>
      </c>
      <c r="AR19" s="8" t="str">
        <f>AN23</f>
        <v>in2</v>
      </c>
      <c r="AS19" s="8" t="str">
        <f>AN24</f>
        <v>ft2</v>
      </c>
      <c r="AT19" s="8" t="str">
        <f>AN25</f>
        <v>yd2</v>
      </c>
      <c r="AU19" s="7"/>
      <c r="AV19" s="7"/>
      <c r="AW19" s="7"/>
      <c r="AX19" s="8" t="s">
        <v>26</v>
      </c>
      <c r="AY19" s="9" t="s">
        <v>27</v>
      </c>
      <c r="BB19" s="38" t="s">
        <v>73</v>
      </c>
      <c r="BC19" s="38" t="s">
        <v>73</v>
      </c>
      <c r="BD19" s="36">
        <v>1</v>
      </c>
    </row>
    <row r="20" spans="2:56" ht="14.5" customHeight="1" x14ac:dyDescent="0.35">
      <c r="B20" s="11"/>
      <c r="C20" s="12"/>
      <c r="D20" s="13"/>
      <c r="F20" s="14" t="s">
        <v>21</v>
      </c>
      <c r="G20" s="15" t="s">
        <v>20</v>
      </c>
      <c r="AM20" s="8">
        <f>IF(EXACT($C$24,AN20),1,0)</f>
        <v>0</v>
      </c>
      <c r="AN20" s="8" t="str">
        <f>AX16</f>
        <v>mm2</v>
      </c>
      <c r="AO20" s="16" t="str">
        <f>IF(AO$18,CONVERT($B$23,AO$19,$AN20),"")</f>
        <v/>
      </c>
      <c r="AP20" s="16">
        <f>IF(AP$18,CONVERT($B$23,AP$19,$AN20),"")</f>
        <v>600</v>
      </c>
      <c r="AQ20" s="16" t="str">
        <f>IF(AQ$18,CONVERT($B$23,AQ$19,$AN20),"")</f>
        <v/>
      </c>
      <c r="AR20" s="16" t="str">
        <f>IF(AR$18,CONVERT($B$23,AR$19,$AN20),"")</f>
        <v/>
      </c>
      <c r="AS20" s="16" t="str">
        <f>IF(AS$18,CONVERT($B$23,AS$19,$AN20),"")</f>
        <v/>
      </c>
      <c r="AT20" s="16" t="str">
        <f>IF(AT$18,CONVERT($B$23,AT$19,$AN20),"")</f>
        <v/>
      </c>
      <c r="AU20" s="7">
        <f t="shared" ref="AU20:AU21" si="5">MAX(AO20:AT20)*AM20</f>
        <v>0</v>
      </c>
      <c r="AV20" s="7"/>
      <c r="AW20" s="7"/>
      <c r="AX20" s="8" t="s">
        <v>28</v>
      </c>
      <c r="AY20" s="9" t="s">
        <v>29</v>
      </c>
      <c r="BB20" s="38" t="s">
        <v>73</v>
      </c>
      <c r="BC20" s="38" t="s">
        <v>74</v>
      </c>
      <c r="BD20" s="36">
        <v>2204.6226218500001</v>
      </c>
    </row>
    <row r="21" spans="2:56" ht="14.5" customHeight="1" x14ac:dyDescent="0.35">
      <c r="B21" s="17" t="s">
        <v>30</v>
      </c>
      <c r="C21" s="6"/>
      <c r="D21" s="18"/>
      <c r="F21" s="19" t="s">
        <v>23</v>
      </c>
      <c r="G21" s="20" t="s">
        <v>22</v>
      </c>
      <c r="AM21" s="8">
        <f t="shared" ref="AM21:AM25" si="6">IF(EXACT($C$24,AN21),1,0)</f>
        <v>0</v>
      </c>
      <c r="AN21" s="8" t="str">
        <f t="shared" ref="AN21:AN25" si="7">AX17</f>
        <v>cm2</v>
      </c>
      <c r="AO21" s="16" t="str">
        <f>IF(AO$18,CONVERT($B$23,AO$19,$AN21),"")</f>
        <v/>
      </c>
      <c r="AP21" s="16">
        <f>IF(AP$18,CONVERT($B$23,AP$19,$AN21),"")</f>
        <v>6</v>
      </c>
      <c r="AQ21" s="16" t="str">
        <f>IF(AQ$18,CONVERT($B$23,AQ$19,$AN21),"")</f>
        <v/>
      </c>
      <c r="AR21" s="16" t="str">
        <f>IF(AR$18,CONVERT($B$23,AR$19,$AN21),"")</f>
        <v/>
      </c>
      <c r="AS21" s="16" t="str">
        <f>IF(AS$18,CONVERT($B$23,AS$19,$AN21),"")</f>
        <v/>
      </c>
      <c r="AT21" s="16" t="str">
        <f>IF(AT$18,CONVERT($B$23,AT$19,$AN21),"")</f>
        <v/>
      </c>
      <c r="AU21" s="7">
        <f t="shared" si="5"/>
        <v>0</v>
      </c>
      <c r="AV21" s="7"/>
      <c r="AW21" s="7"/>
      <c r="AX21" s="8" t="s">
        <v>31</v>
      </c>
      <c r="AY21" s="9" t="s">
        <v>32</v>
      </c>
      <c r="BB21" s="38" t="s">
        <v>73</v>
      </c>
      <c r="BC21" s="38" t="s">
        <v>75</v>
      </c>
      <c r="BD21" s="36">
        <v>19.684130552199999</v>
      </c>
    </row>
    <row r="22" spans="2:56" ht="14.5" customHeight="1" x14ac:dyDescent="0.35">
      <c r="B22" s="21" t="s">
        <v>16</v>
      </c>
      <c r="C22" s="39" t="s">
        <v>77</v>
      </c>
      <c r="D22" s="18"/>
      <c r="F22" s="19" t="s">
        <v>25</v>
      </c>
      <c r="G22" s="20" t="s">
        <v>24</v>
      </c>
      <c r="AM22" s="8">
        <f t="shared" si="6"/>
        <v>0</v>
      </c>
      <c r="AN22" s="8" t="str">
        <f t="shared" si="7"/>
        <v>m2</v>
      </c>
      <c r="AO22" s="16" t="str">
        <f>IF(AO$18,CONVERT($B$23,AO$19,$AN22),"")</f>
        <v/>
      </c>
      <c r="AP22" s="16">
        <f>IF(AP$18,CONVERT($B$23,AP$19,$AN22),"")</f>
        <v>6.0000000000000006E-4</v>
      </c>
      <c r="AQ22" s="16" t="str">
        <f>IF(AQ$18,CONVERT($B$23,AQ$19,$AN22),"")</f>
        <v/>
      </c>
      <c r="AR22" s="16" t="str">
        <f>IF(AR$18,CONVERT($B$23,AR$19,$AN22),"")</f>
        <v/>
      </c>
      <c r="AS22" s="16" t="str">
        <f>IF(AS$18,CONVERT($B$23,AS$19,$AN22),"")</f>
        <v/>
      </c>
      <c r="AT22" s="16" t="str">
        <f>IF(AT$18,CONVERT($B$23,AT$19,$AN22),"")</f>
        <v/>
      </c>
      <c r="AU22" s="7">
        <f>MAX(AO22:AT22)*AM22</f>
        <v>0</v>
      </c>
      <c r="AV22" s="7"/>
      <c r="AW22" s="7"/>
      <c r="AX22" s="7"/>
      <c r="BB22" s="38" t="s">
        <v>73</v>
      </c>
      <c r="BC22" s="38" t="s">
        <v>76</v>
      </c>
      <c r="BD22" s="36">
        <v>0.98420652761100003</v>
      </c>
    </row>
    <row r="23" spans="2:56" ht="14.5" customHeight="1" x14ac:dyDescent="0.35">
      <c r="B23" s="22">
        <v>6</v>
      </c>
      <c r="C23" s="1" t="s">
        <v>22</v>
      </c>
      <c r="D23" s="23" t="s">
        <v>17</v>
      </c>
      <c r="F23" s="19" t="s">
        <v>27</v>
      </c>
      <c r="G23" s="20" t="s">
        <v>26</v>
      </c>
      <c r="AM23" s="8">
        <f t="shared" si="6"/>
        <v>1</v>
      </c>
      <c r="AN23" s="8" t="str">
        <f t="shared" si="7"/>
        <v>in2</v>
      </c>
      <c r="AO23" s="16" t="str">
        <f>IF(AO$18,CONVERT($B$23,AO$19,$AN23),"")</f>
        <v/>
      </c>
      <c r="AP23" s="16">
        <f>IF(AP$18,CONVERT($B$23,AP$19,$AN23),"")</f>
        <v>0.93000186000371998</v>
      </c>
      <c r="AQ23" s="16" t="str">
        <f>IF(AQ$18,CONVERT($B$23,AQ$19,$AN23),"")</f>
        <v/>
      </c>
      <c r="AR23" s="16" t="str">
        <f>IF(AR$18,CONVERT($B$23,AR$19,$AN23),"")</f>
        <v/>
      </c>
      <c r="AS23" s="16" t="str">
        <f>IF(AS$18,CONVERT($B$23,AS$19,$AN23),"")</f>
        <v/>
      </c>
      <c r="AT23" s="16" t="str">
        <f>IF(AT$18,CONVERT($B$23,AT$19,$AN23),"")</f>
        <v/>
      </c>
      <c r="AU23" s="7">
        <f t="shared" ref="AU23:AU25" si="8">MAX(AO23:AT23)*AM23</f>
        <v>0.93000186000371998</v>
      </c>
      <c r="AV23" s="7"/>
      <c r="AW23" s="7"/>
      <c r="AX23" s="7"/>
      <c r="BB23" s="38" t="s">
        <v>74</v>
      </c>
      <c r="BC23" s="38" t="s">
        <v>71</v>
      </c>
      <c r="BD23" s="36">
        <v>453.59237000000002</v>
      </c>
    </row>
    <row r="24" spans="2:56" ht="14.5" customHeight="1" x14ac:dyDescent="0.35">
      <c r="B24" s="24">
        <f>MAX(AU20:AU25)</f>
        <v>0.93000186000371998</v>
      </c>
      <c r="C24" s="1" t="s">
        <v>26</v>
      </c>
      <c r="D24" s="23" t="s">
        <v>18</v>
      </c>
      <c r="F24" s="19" t="s">
        <v>29</v>
      </c>
      <c r="G24" s="20" t="s">
        <v>28</v>
      </c>
      <c r="AM24" s="8">
        <f t="shared" si="6"/>
        <v>0</v>
      </c>
      <c r="AN24" s="8" t="str">
        <f t="shared" si="7"/>
        <v>ft2</v>
      </c>
      <c r="AO24" s="16" t="str">
        <f>IF(AO$18,CONVERT($B$23,AO$19,$AN24),"")</f>
        <v/>
      </c>
      <c r="AP24" s="16">
        <f>IF(AP$18,CONVERT($B$23,AP$19,$AN24),"")</f>
        <v>6.4583462500258336E-3</v>
      </c>
      <c r="AQ24" s="16" t="str">
        <f>IF(AQ$18,CONVERT($B$23,AQ$19,$AN24),"")</f>
        <v/>
      </c>
      <c r="AR24" s="16" t="str">
        <f>IF(AR$18,CONVERT($B$23,AR$19,$AN24),"")</f>
        <v/>
      </c>
      <c r="AS24" s="16" t="str">
        <f>IF(AS$18,CONVERT($B$23,AS$19,$AN24),"")</f>
        <v/>
      </c>
      <c r="AT24" s="16" t="str">
        <f>IF(AT$18,CONVERT($B$23,AT$19,$AN24),"")</f>
        <v/>
      </c>
      <c r="AU24" s="7">
        <f t="shared" si="8"/>
        <v>0</v>
      </c>
      <c r="AV24" s="7"/>
      <c r="AW24" s="7"/>
      <c r="AX24" s="7"/>
      <c r="BB24" s="38" t="s">
        <v>74</v>
      </c>
      <c r="BC24" s="38" t="s">
        <v>72</v>
      </c>
      <c r="BD24" s="36">
        <v>0.45359237000000002</v>
      </c>
    </row>
    <row r="25" spans="2:56" ht="14.5" customHeight="1" x14ac:dyDescent="0.35">
      <c r="B25" s="25"/>
      <c r="D25" s="18"/>
      <c r="F25" s="19" t="s">
        <v>32</v>
      </c>
      <c r="G25" s="20" t="s">
        <v>31</v>
      </c>
      <c r="AM25" s="8">
        <f t="shared" si="6"/>
        <v>0</v>
      </c>
      <c r="AN25" s="8" t="str">
        <f t="shared" si="7"/>
        <v>yd2</v>
      </c>
      <c r="AO25" s="16" t="str">
        <f>IF(AO$18,CONVERT($B$23,AO$19,$AN25),"")</f>
        <v/>
      </c>
      <c r="AP25" s="16">
        <f>IF(AP$18,CONVERT($B$23,AP$19,$AN25),"")</f>
        <v>7.1759402778064823E-4</v>
      </c>
      <c r="AQ25" s="16" t="str">
        <f>IF(AQ$18,CONVERT($B$23,AQ$19,$AN25),"")</f>
        <v/>
      </c>
      <c r="AR25" s="16" t="str">
        <f>IF(AR$18,CONVERT($B$23,AR$19,$AN25),"")</f>
        <v/>
      </c>
      <c r="AS25" s="16" t="str">
        <f>IF(AS$18,CONVERT($B$23,AS$19,$AN25),"")</f>
        <v/>
      </c>
      <c r="AT25" s="16" t="str">
        <f>IF(AT$18,CONVERT($B$23,AT$19,$AN25),"")</f>
        <v/>
      </c>
      <c r="AU25" s="7">
        <f t="shared" si="8"/>
        <v>0</v>
      </c>
      <c r="AV25" s="7"/>
      <c r="AW25" s="7"/>
      <c r="AX25" s="7"/>
      <c r="BB25" s="38" t="s">
        <v>74</v>
      </c>
      <c r="BC25" s="38" t="s">
        <v>73</v>
      </c>
      <c r="BD25" s="36">
        <v>4.5359236999999999E-4</v>
      </c>
    </row>
    <row r="26" spans="2:56" ht="14.5" customHeight="1" thickBot="1" x14ac:dyDescent="0.4">
      <c r="B26" s="26" t="s">
        <v>19</v>
      </c>
      <c r="C26" s="27"/>
      <c r="D26" s="28"/>
      <c r="F26" s="29"/>
      <c r="G26" s="30"/>
      <c r="AM26" s="8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BB26" s="38" t="s">
        <v>74</v>
      </c>
      <c r="BC26" s="38" t="s">
        <v>74</v>
      </c>
      <c r="BD26" s="36">
        <v>1</v>
      </c>
    </row>
    <row r="27" spans="2:56" ht="14.5" customHeight="1" x14ac:dyDescent="0.35">
      <c r="BB27" s="38" t="s">
        <v>74</v>
      </c>
      <c r="BC27" s="38" t="s">
        <v>75</v>
      </c>
      <c r="BD27" s="36">
        <v>8.9285714285700004E-3</v>
      </c>
    </row>
    <row r="28" spans="2:56" ht="14.5" customHeight="1" x14ac:dyDescent="0.35">
      <c r="B28" s="6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8" t="s">
        <v>33</v>
      </c>
      <c r="AY28" s="9" t="s">
        <v>34</v>
      </c>
      <c r="BB28" s="38" t="s">
        <v>74</v>
      </c>
      <c r="BC28" s="38" t="s">
        <v>76</v>
      </c>
      <c r="BD28" s="36">
        <v>4.46428571429E-4</v>
      </c>
    </row>
    <row r="29" spans="2:56" ht="14.5" customHeight="1" x14ac:dyDescent="0.35"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8" t="s">
        <v>35</v>
      </c>
      <c r="AY29" s="9" t="s">
        <v>36</v>
      </c>
      <c r="BB29" s="38" t="s">
        <v>75</v>
      </c>
      <c r="BC29" s="38" t="s">
        <v>71</v>
      </c>
      <c r="BD29" s="36">
        <v>50802.345439999997</v>
      </c>
    </row>
    <row r="30" spans="2:56" ht="14.5" customHeight="1" x14ac:dyDescent="0.35">
      <c r="AM30" s="7"/>
      <c r="AN30" s="10"/>
      <c r="AO30" s="8">
        <f>IF(EXACT($C$35,AO31),1,0)</f>
        <v>0</v>
      </c>
      <c r="AP30" s="8">
        <f t="shared" ref="AP30:AT30" si="9">IF(EXACT($C$35,AP31),1,0)</f>
        <v>0</v>
      </c>
      <c r="AQ30" s="8">
        <f t="shared" si="9"/>
        <v>0</v>
      </c>
      <c r="AR30" s="8">
        <f t="shared" si="9"/>
        <v>0</v>
      </c>
      <c r="AS30" s="8">
        <f t="shared" si="9"/>
        <v>1</v>
      </c>
      <c r="AT30" s="8">
        <f t="shared" si="9"/>
        <v>0</v>
      </c>
      <c r="AU30" s="7"/>
      <c r="AV30" s="7"/>
      <c r="AW30" s="7"/>
      <c r="AX30" s="8" t="s">
        <v>37</v>
      </c>
      <c r="AY30" s="9" t="s">
        <v>38</v>
      </c>
      <c r="BB30" s="38" t="s">
        <v>75</v>
      </c>
      <c r="BC30" s="38" t="s">
        <v>72</v>
      </c>
      <c r="BD30" s="36">
        <v>50.802345440000003</v>
      </c>
    </row>
    <row r="31" spans="2:56" ht="14.5" customHeight="1" thickBot="1" x14ac:dyDescent="0.4">
      <c r="AM31" s="7"/>
      <c r="AN31" s="7"/>
      <c r="AO31" s="8" t="str">
        <f>AN32</f>
        <v>mm3</v>
      </c>
      <c r="AP31" s="8" t="str">
        <f>AN33</f>
        <v>cm3</v>
      </c>
      <c r="AQ31" s="8" t="str">
        <f>AN34</f>
        <v>m3</v>
      </c>
      <c r="AR31" s="8" t="str">
        <f>AN35</f>
        <v>in3</v>
      </c>
      <c r="AS31" s="8" t="str">
        <f>AN36</f>
        <v>ft3</v>
      </c>
      <c r="AT31" s="8" t="str">
        <f>AN37</f>
        <v>yd3</v>
      </c>
      <c r="AU31" s="7"/>
      <c r="AV31" s="7"/>
      <c r="AW31" s="7"/>
      <c r="AX31" s="8" t="s">
        <v>39</v>
      </c>
      <c r="AY31" s="9" t="s">
        <v>40</v>
      </c>
      <c r="BB31" s="38" t="s">
        <v>75</v>
      </c>
      <c r="BC31" s="38" t="s">
        <v>73</v>
      </c>
      <c r="BD31" s="36">
        <v>5.080234544E-2</v>
      </c>
    </row>
    <row r="32" spans="2:56" ht="14.5" customHeight="1" x14ac:dyDescent="0.35">
      <c r="B32" s="11"/>
      <c r="C32" s="12"/>
      <c r="D32" s="13"/>
      <c r="F32" s="14" t="s">
        <v>34</v>
      </c>
      <c r="G32" s="15" t="s">
        <v>33</v>
      </c>
      <c r="AM32" s="8">
        <f>IF(EXACT($C$36,AN32),1,0)</f>
        <v>0</v>
      </c>
      <c r="AN32" s="8" t="str">
        <f>AX28</f>
        <v>mm3</v>
      </c>
      <c r="AO32" s="16" t="str">
        <f>IF(AO$30,CONVERT($B$35,AO$31,$AN32),"")</f>
        <v/>
      </c>
      <c r="AP32" s="16" t="str">
        <f>IF(AP$30,CONVERT($B$35,AP$31,$AN32),"")</f>
        <v/>
      </c>
      <c r="AQ32" s="16" t="str">
        <f>IF(AQ$30,CONVERT($B$35,AQ$31,$AN32),"")</f>
        <v/>
      </c>
      <c r="AR32" s="16" t="str">
        <f>IF(AR$30,CONVERT($B$35,AR$31,$AN32),"")</f>
        <v/>
      </c>
      <c r="AS32" s="16">
        <f>IF(AS$30,CONVERT($B$35,AS$31,$AN32),"")</f>
        <v>566336931.84000003</v>
      </c>
      <c r="AT32" s="16" t="str">
        <f>IF(AT$30,CONVERT($B$35,AT$31,$AN32),"")</f>
        <v/>
      </c>
      <c r="AU32" s="7">
        <f t="shared" ref="AU32:AU33" si="10">MAX(AO32:AT32)*AM32</f>
        <v>0</v>
      </c>
      <c r="AV32" s="7"/>
      <c r="AW32" s="7"/>
      <c r="AX32" s="8" t="s">
        <v>41</v>
      </c>
      <c r="AY32" s="9" t="s">
        <v>42</v>
      </c>
      <c r="BB32" s="38" t="s">
        <v>75</v>
      </c>
      <c r="BC32" s="38" t="s">
        <v>74</v>
      </c>
      <c r="BD32" s="36">
        <v>112</v>
      </c>
    </row>
    <row r="33" spans="2:56" ht="14.5" customHeight="1" x14ac:dyDescent="0.35">
      <c r="B33" s="17" t="s">
        <v>43</v>
      </c>
      <c r="C33" s="6"/>
      <c r="D33" s="18"/>
      <c r="F33" s="19" t="s">
        <v>36</v>
      </c>
      <c r="G33" s="20" t="s">
        <v>35</v>
      </c>
      <c r="AM33" s="8">
        <f t="shared" ref="AM33:AM37" si="11">IF(EXACT($C$36,AN33),1,0)</f>
        <v>0</v>
      </c>
      <c r="AN33" s="8" t="str">
        <f t="shared" ref="AN33:AN37" si="12">AX29</f>
        <v>cm3</v>
      </c>
      <c r="AO33" s="16" t="str">
        <f>IF(AO$30,CONVERT($B$35,AO$31,$AN33),"")</f>
        <v/>
      </c>
      <c r="AP33" s="16" t="str">
        <f>IF(AP$30,CONVERT($B$35,AP$31,$AN33),"")</f>
        <v/>
      </c>
      <c r="AQ33" s="16" t="str">
        <f>IF(AQ$30,CONVERT($B$35,AQ$31,$AN33),"")</f>
        <v/>
      </c>
      <c r="AR33" s="16" t="str">
        <f>IF(AR$30,CONVERT($B$35,AR$31,$AN33),"")</f>
        <v/>
      </c>
      <c r="AS33" s="16">
        <f>IF(AS$30,CONVERT($B$35,AS$31,$AN33),"")</f>
        <v>566336.93183999998</v>
      </c>
      <c r="AT33" s="16" t="str">
        <f>IF(AT$30,CONVERT($B$35,AT$31,$AN33),"")</f>
        <v/>
      </c>
      <c r="AU33" s="7">
        <f t="shared" si="10"/>
        <v>0</v>
      </c>
      <c r="AV33" s="7"/>
      <c r="AW33" s="7"/>
      <c r="AX33" s="8" t="s">
        <v>44</v>
      </c>
      <c r="AY33" s="9" t="s">
        <v>45</v>
      </c>
      <c r="BB33" s="38" t="s">
        <v>75</v>
      </c>
      <c r="BC33" s="38" t="s">
        <v>75</v>
      </c>
      <c r="BD33" s="36">
        <v>1</v>
      </c>
    </row>
    <row r="34" spans="2:56" ht="14.5" customHeight="1" x14ac:dyDescent="0.35">
      <c r="B34" s="21" t="s">
        <v>16</v>
      </c>
      <c r="C34" s="39" t="s">
        <v>77</v>
      </c>
      <c r="D34" s="18"/>
      <c r="F34" s="19" t="s">
        <v>38</v>
      </c>
      <c r="G34" s="20" t="s">
        <v>37</v>
      </c>
      <c r="AM34" s="8">
        <f t="shared" si="11"/>
        <v>1</v>
      </c>
      <c r="AN34" s="8" t="str">
        <f t="shared" si="12"/>
        <v>m3</v>
      </c>
      <c r="AO34" s="16" t="str">
        <f>IF(AO$30,CONVERT($B$35,AO$31,$AN34),"")</f>
        <v/>
      </c>
      <c r="AP34" s="16" t="str">
        <f>IF(AP$30,CONVERT($B$35,AP$31,$AN34),"")</f>
        <v/>
      </c>
      <c r="AQ34" s="16" t="str">
        <f>IF(AQ$30,CONVERT($B$35,AQ$31,$AN34),"")</f>
        <v/>
      </c>
      <c r="AR34" s="16" t="str">
        <f>IF(AR$30,CONVERT($B$35,AR$31,$AN34),"")</f>
        <v/>
      </c>
      <c r="AS34" s="16">
        <f>IF(AS$30,CONVERT($B$35,AS$31,$AN34),"")</f>
        <v>0.56633693184</v>
      </c>
      <c r="AT34" s="16" t="str">
        <f>IF(AT$30,CONVERT($B$35,AT$31,$AN34),"")</f>
        <v/>
      </c>
      <c r="AU34" s="7">
        <f>MAX(AO34:AT34)*AM34</f>
        <v>0.56633693184</v>
      </c>
      <c r="AV34" s="7"/>
      <c r="AW34" s="7"/>
      <c r="AX34" s="7"/>
      <c r="BB34" s="38" t="s">
        <v>75</v>
      </c>
      <c r="BC34" s="38" t="s">
        <v>76</v>
      </c>
      <c r="BD34" s="36">
        <v>0.05</v>
      </c>
    </row>
    <row r="35" spans="2:56" ht="14.5" customHeight="1" x14ac:dyDescent="0.35">
      <c r="B35" s="22">
        <v>20</v>
      </c>
      <c r="C35" s="1" t="s">
        <v>41</v>
      </c>
      <c r="D35" s="23" t="s">
        <v>17</v>
      </c>
      <c r="F35" s="19" t="s">
        <v>40</v>
      </c>
      <c r="G35" s="20" t="s">
        <v>39</v>
      </c>
      <c r="AM35" s="8">
        <f t="shared" si="11"/>
        <v>0</v>
      </c>
      <c r="AN35" s="8" t="str">
        <f t="shared" si="12"/>
        <v>in3</v>
      </c>
      <c r="AO35" s="16" t="str">
        <f>IF(AO$30,CONVERT($B$35,AO$31,$AN35),"")</f>
        <v/>
      </c>
      <c r="AP35" s="16" t="str">
        <f>IF(AP$30,CONVERT($B$35,AP$31,$AN35),"")</f>
        <v/>
      </c>
      <c r="AQ35" s="16" t="str">
        <f>IF(AQ$30,CONVERT($B$35,AQ$31,$AN35),"")</f>
        <v/>
      </c>
      <c r="AR35" s="16" t="str">
        <f>IF(AR$30,CONVERT($B$35,AR$31,$AN35),"")</f>
        <v/>
      </c>
      <c r="AS35" s="16">
        <f>IF(AS$30,CONVERT($B$35,AS$31,$AN35),"")</f>
        <v>34560</v>
      </c>
      <c r="AT35" s="16" t="str">
        <f>IF(AT$30,CONVERT($B$35,AT$31,$AN35),"")</f>
        <v/>
      </c>
      <c r="AU35" s="7">
        <f t="shared" ref="AU35:AU37" si="13">MAX(AO35:AT35)*AM35</f>
        <v>0</v>
      </c>
      <c r="AV35" s="7"/>
      <c r="AW35" s="7"/>
      <c r="AX35" s="7"/>
      <c r="BB35" s="38" t="s">
        <v>76</v>
      </c>
      <c r="BC35" s="38" t="s">
        <v>71</v>
      </c>
      <c r="BD35" s="36">
        <v>1016046.9088</v>
      </c>
    </row>
    <row r="36" spans="2:56" ht="14.5" customHeight="1" x14ac:dyDescent="0.35">
      <c r="B36" s="24">
        <f>MAX(AU32:AU37)</f>
        <v>0.56633693184</v>
      </c>
      <c r="C36" s="1" t="s">
        <v>37</v>
      </c>
      <c r="D36" s="23" t="s">
        <v>18</v>
      </c>
      <c r="F36" s="19" t="s">
        <v>42</v>
      </c>
      <c r="G36" s="20" t="s">
        <v>41</v>
      </c>
      <c r="AM36" s="8">
        <f t="shared" si="11"/>
        <v>0</v>
      </c>
      <c r="AN36" s="8" t="str">
        <f t="shared" si="12"/>
        <v>ft3</v>
      </c>
      <c r="AO36" s="16" t="str">
        <f>IF(AO$30,CONVERT($B$35,AO$31,$AN36),"")</f>
        <v/>
      </c>
      <c r="AP36" s="16" t="str">
        <f>IF(AP$30,CONVERT($B$35,AP$31,$AN36),"")</f>
        <v/>
      </c>
      <c r="AQ36" s="16" t="str">
        <f>IF(AQ$30,CONVERT($B$35,AQ$31,$AN36),"")</f>
        <v/>
      </c>
      <c r="AR36" s="16" t="str">
        <f>IF(AR$30,CONVERT($B$35,AR$31,$AN36),"")</f>
        <v/>
      </c>
      <c r="AS36" s="16">
        <f>IF(AS$30,CONVERT($B$35,AS$31,$AN36),"")</f>
        <v>20</v>
      </c>
      <c r="AT36" s="16" t="str">
        <f>IF(AT$30,CONVERT($B$35,AT$31,$AN36),"")</f>
        <v/>
      </c>
      <c r="AU36" s="7">
        <f t="shared" si="13"/>
        <v>0</v>
      </c>
      <c r="AV36" s="7"/>
      <c r="AW36" s="7"/>
      <c r="AX36" s="7"/>
      <c r="BB36" s="38" t="s">
        <v>76</v>
      </c>
      <c r="BC36" s="38" t="s">
        <v>72</v>
      </c>
      <c r="BD36" s="36">
        <v>1016.0469088</v>
      </c>
    </row>
    <row r="37" spans="2:56" ht="14.5" customHeight="1" x14ac:dyDescent="0.35">
      <c r="B37" s="25"/>
      <c r="D37" s="18"/>
      <c r="F37" s="19" t="s">
        <v>45</v>
      </c>
      <c r="G37" s="20" t="s">
        <v>44</v>
      </c>
      <c r="AM37" s="8">
        <f t="shared" si="11"/>
        <v>0</v>
      </c>
      <c r="AN37" s="8" t="str">
        <f t="shared" si="12"/>
        <v>yd3</v>
      </c>
      <c r="AO37" s="16" t="str">
        <f>IF(AO$30,CONVERT($B$35,AO$31,$AN37),"")</f>
        <v/>
      </c>
      <c r="AP37" s="16" t="str">
        <f>IF(AP$30,CONVERT($B$35,AP$31,$AN37),"")</f>
        <v/>
      </c>
      <c r="AQ37" s="16" t="str">
        <f>IF(AQ$30,CONVERT($B$35,AQ$31,$AN37),"")</f>
        <v/>
      </c>
      <c r="AR37" s="16" t="str">
        <f>IF(AR$30,CONVERT($B$35,AR$31,$AN37),"")</f>
        <v/>
      </c>
      <c r="AS37" s="16">
        <f>IF(AS$30,CONVERT($B$35,AS$31,$AN37),"")</f>
        <v>0.74074074074074081</v>
      </c>
      <c r="AT37" s="16" t="str">
        <f>IF(AT$30,CONVERT($B$35,AT$31,$AN37),"")</f>
        <v/>
      </c>
      <c r="AU37" s="7">
        <f t="shared" si="13"/>
        <v>0</v>
      </c>
      <c r="AV37" s="7"/>
      <c r="AW37" s="7"/>
      <c r="AX37" s="7"/>
      <c r="BB37" s="38" t="s">
        <v>76</v>
      </c>
      <c r="BC37" s="38" t="s">
        <v>73</v>
      </c>
      <c r="BD37" s="36">
        <v>1.0160469087999999</v>
      </c>
    </row>
    <row r="38" spans="2:56" ht="14.5" customHeight="1" thickBot="1" x14ac:dyDescent="0.4">
      <c r="B38" s="26" t="s">
        <v>19</v>
      </c>
      <c r="C38" s="27"/>
      <c r="D38" s="28"/>
      <c r="F38" s="29"/>
      <c r="G38" s="30"/>
      <c r="AM38" s="8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BB38" s="38" t="s">
        <v>76</v>
      </c>
      <c r="BC38" s="38" t="s">
        <v>74</v>
      </c>
      <c r="BD38" s="36">
        <v>2240</v>
      </c>
    </row>
    <row r="39" spans="2:56" ht="14.5" customHeight="1" x14ac:dyDescent="0.35">
      <c r="AZ39" s="32" t="s">
        <v>48</v>
      </c>
      <c r="BA39" s="32" t="s">
        <v>51</v>
      </c>
      <c r="BB39" s="38" t="s">
        <v>76</v>
      </c>
      <c r="BC39" s="38" t="s">
        <v>75</v>
      </c>
      <c r="BD39" s="36">
        <v>20</v>
      </c>
    </row>
    <row r="40" spans="2:56" ht="14.5" customHeight="1" x14ac:dyDescent="0.35">
      <c r="B40" s="6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8" t="s">
        <v>46</v>
      </c>
      <c r="AY40" s="9" t="s">
        <v>47</v>
      </c>
      <c r="AZ40" t="str">
        <f>_xlfn.XLOOKUP($C$47,$AY$40:$AY$45,$AX$40:$AX$45)</f>
        <v>tonne</v>
      </c>
      <c r="BA40" t="str">
        <f>_xlfn.XLOOKUP($C$48,$AY$40:$AY$45,$AX$40:$AX$45)</f>
        <v>uk_cwt</v>
      </c>
      <c r="BB40" s="38" t="s">
        <v>76</v>
      </c>
      <c r="BC40" s="38" t="s">
        <v>76</v>
      </c>
      <c r="BD40" s="36">
        <v>1</v>
      </c>
    </row>
    <row r="41" spans="2:56" ht="14.5" customHeight="1" x14ac:dyDescent="0.35"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8" t="s">
        <v>49</v>
      </c>
      <c r="AY41" s="9" t="s">
        <v>50</v>
      </c>
      <c r="BC41" s="34"/>
    </row>
    <row r="42" spans="2:56" ht="14.5" customHeight="1" x14ac:dyDescent="0.35">
      <c r="AM42" s="7"/>
      <c r="AN42" s="10"/>
      <c r="AO42" s="8">
        <f>IF(EXACT($AZ$40,AO43),1,0)</f>
        <v>0</v>
      </c>
      <c r="AP42" s="8">
        <f t="shared" ref="AP42:AT42" si="14">IF(EXACT($AZ$40,AP43),1,0)</f>
        <v>0</v>
      </c>
      <c r="AQ42" s="8">
        <f t="shared" si="14"/>
        <v>1</v>
      </c>
      <c r="AR42" s="8">
        <f t="shared" si="14"/>
        <v>0</v>
      </c>
      <c r="AS42" s="8">
        <f t="shared" si="14"/>
        <v>0</v>
      </c>
      <c r="AT42" s="8">
        <f t="shared" si="14"/>
        <v>0</v>
      </c>
      <c r="AU42" s="7"/>
      <c r="AV42" s="7"/>
      <c r="AW42" s="7"/>
      <c r="AX42" s="8" t="s">
        <v>67</v>
      </c>
      <c r="AY42" s="9" t="s">
        <v>52</v>
      </c>
      <c r="BC42" s="34"/>
    </row>
    <row r="43" spans="2:56" ht="14.5" customHeight="1" thickBot="1" x14ac:dyDescent="0.4">
      <c r="AM43" s="7"/>
      <c r="AN43" s="7"/>
      <c r="AO43" s="8" t="str">
        <f>AN44</f>
        <v>g</v>
      </c>
      <c r="AP43" s="8" t="str">
        <f>AN45</f>
        <v>kg</v>
      </c>
      <c r="AQ43" s="8" t="str">
        <f>AX42</f>
        <v>tonne</v>
      </c>
      <c r="AR43" s="8" t="str">
        <f>AN47</f>
        <v>lbm</v>
      </c>
      <c r="AS43" s="8" t="str">
        <f>AN48</f>
        <v>uk_cwt</v>
      </c>
      <c r="AT43" s="8" t="str">
        <f>AN49</f>
        <v>uk_ton</v>
      </c>
      <c r="AU43" s="7"/>
      <c r="AV43" s="7"/>
      <c r="AW43" s="7"/>
      <c r="AX43" s="8" t="s">
        <v>53</v>
      </c>
      <c r="AY43" s="9" t="s">
        <v>54</v>
      </c>
      <c r="BC43" s="34"/>
    </row>
    <row r="44" spans="2:56" ht="14.5" customHeight="1" x14ac:dyDescent="0.35">
      <c r="B44" s="11"/>
      <c r="C44" s="12"/>
      <c r="D44" s="13"/>
      <c r="F44" s="14" t="s">
        <v>47</v>
      </c>
      <c r="G44" s="15" t="s">
        <v>46</v>
      </c>
      <c r="AM44" s="8">
        <f>IF(EXACT($BA$40,AN44),1,0)</f>
        <v>0</v>
      </c>
      <c r="AN44" s="8" t="str">
        <f>AX40</f>
        <v>g</v>
      </c>
      <c r="AO44" s="16" t="str">
        <f>IF(AO$42,$B$47*AO53,"")</f>
        <v/>
      </c>
      <c r="AP44" s="16" t="str">
        <f t="shared" ref="AP44:AT44" si="15">IF(AP$42,$B$47*AP53,"")</f>
        <v/>
      </c>
      <c r="AQ44" s="16">
        <f t="shared" si="15"/>
        <v>20000000</v>
      </c>
      <c r="AR44" s="16" t="str">
        <f t="shared" si="15"/>
        <v/>
      </c>
      <c r="AS44" s="16" t="str">
        <f t="shared" si="15"/>
        <v/>
      </c>
      <c r="AT44" s="16" t="str">
        <f t="shared" si="15"/>
        <v/>
      </c>
      <c r="AU44" s="7">
        <f t="shared" ref="AU44:AU45" si="16">MAX(AO44:AT44)*AM44</f>
        <v>0</v>
      </c>
      <c r="AV44" s="7"/>
      <c r="AW44" s="7"/>
      <c r="AX44" s="8" t="s">
        <v>55</v>
      </c>
      <c r="AY44" s="9" t="s">
        <v>56</v>
      </c>
      <c r="BC44" s="34"/>
    </row>
    <row r="45" spans="2:56" ht="14.5" customHeight="1" x14ac:dyDescent="0.35">
      <c r="B45" s="17" t="s">
        <v>57</v>
      </c>
      <c r="C45" s="6"/>
      <c r="D45" s="18"/>
      <c r="F45" s="19" t="s">
        <v>50</v>
      </c>
      <c r="G45" s="20" t="s">
        <v>49</v>
      </c>
      <c r="AM45" s="8">
        <f t="shared" ref="AM45:AM49" si="17">IF(EXACT($BA$40,AN45),1,0)</f>
        <v>0</v>
      </c>
      <c r="AN45" s="8" t="str">
        <f t="shared" ref="AN45:AN49" si="18">AX41</f>
        <v>kg</v>
      </c>
      <c r="AO45" s="16" t="str">
        <f t="shared" ref="AO45:AT49" si="19">IF(AO$42,$B$47*AO54,"")</f>
        <v/>
      </c>
      <c r="AP45" s="16" t="str">
        <f t="shared" si="19"/>
        <v/>
      </c>
      <c r="AQ45" s="16">
        <f t="shared" si="19"/>
        <v>20000</v>
      </c>
      <c r="AR45" s="16" t="str">
        <f t="shared" si="19"/>
        <v/>
      </c>
      <c r="AS45" s="16" t="str">
        <f t="shared" si="19"/>
        <v/>
      </c>
      <c r="AT45" s="16" t="str">
        <f t="shared" si="19"/>
        <v/>
      </c>
      <c r="AU45" s="7">
        <f t="shared" si="16"/>
        <v>0</v>
      </c>
      <c r="AV45" s="7"/>
      <c r="AW45" s="7"/>
      <c r="AX45" s="8" t="s">
        <v>58</v>
      </c>
      <c r="AY45" s="9" t="s">
        <v>59</v>
      </c>
      <c r="BC45" s="34"/>
    </row>
    <row r="46" spans="2:56" ht="14.5" customHeight="1" x14ac:dyDescent="0.35">
      <c r="B46" s="21" t="s">
        <v>16</v>
      </c>
      <c r="C46" s="39" t="s">
        <v>77</v>
      </c>
      <c r="D46" s="18"/>
      <c r="F46" s="19" t="s">
        <v>52</v>
      </c>
      <c r="G46" s="20" t="s">
        <v>52</v>
      </c>
      <c r="AM46" s="8">
        <f t="shared" si="17"/>
        <v>0</v>
      </c>
      <c r="AN46" s="8" t="str">
        <f>AX42</f>
        <v>tonne</v>
      </c>
      <c r="AO46" s="16" t="str">
        <f t="shared" si="19"/>
        <v/>
      </c>
      <c r="AP46" s="16" t="str">
        <f t="shared" si="19"/>
        <v/>
      </c>
      <c r="AQ46" s="16">
        <f t="shared" si="19"/>
        <v>20</v>
      </c>
      <c r="AR46" s="16" t="str">
        <f t="shared" si="19"/>
        <v/>
      </c>
      <c r="AS46" s="16" t="str">
        <f t="shared" si="19"/>
        <v/>
      </c>
      <c r="AT46" s="16" t="str">
        <f t="shared" si="19"/>
        <v/>
      </c>
      <c r="AU46" s="7">
        <f>MAX(AO46:AT46)*AM46</f>
        <v>0</v>
      </c>
      <c r="AV46" s="7"/>
      <c r="AW46" s="7"/>
      <c r="AX46" s="7"/>
    </row>
    <row r="47" spans="2:56" ht="14.5" customHeight="1" x14ac:dyDescent="0.35">
      <c r="B47" s="22">
        <v>20</v>
      </c>
      <c r="C47" s="1" t="s">
        <v>52</v>
      </c>
      <c r="D47" s="23" t="s">
        <v>17</v>
      </c>
      <c r="F47" s="19" t="s">
        <v>54</v>
      </c>
      <c r="G47" s="20" t="s">
        <v>60</v>
      </c>
      <c r="AM47" s="8">
        <f t="shared" si="17"/>
        <v>0</v>
      </c>
      <c r="AN47" s="8" t="str">
        <f t="shared" si="18"/>
        <v>lbm</v>
      </c>
      <c r="AO47" s="16" t="str">
        <f t="shared" si="19"/>
        <v/>
      </c>
      <c r="AP47" s="16" t="str">
        <f t="shared" si="19"/>
        <v/>
      </c>
      <c r="AQ47" s="16">
        <f t="shared" si="19"/>
        <v>44092.452437</v>
      </c>
      <c r="AR47" s="16" t="str">
        <f t="shared" si="19"/>
        <v/>
      </c>
      <c r="AS47" s="16" t="str">
        <f t="shared" si="19"/>
        <v/>
      </c>
      <c r="AT47" s="16" t="str">
        <f t="shared" si="19"/>
        <v/>
      </c>
      <c r="AU47" s="7">
        <f t="shared" ref="AU47:AU49" si="20">MAX(AO47:AT47)*AM47</f>
        <v>0</v>
      </c>
      <c r="AV47" s="7"/>
      <c r="AW47" s="7"/>
      <c r="AX47" s="7"/>
    </row>
    <row r="48" spans="2:56" ht="14.5" customHeight="1" x14ac:dyDescent="0.35">
      <c r="B48" s="31">
        <f>MAX(AU44:AU49)</f>
        <v>393.682611044</v>
      </c>
      <c r="C48" s="1" t="s">
        <v>56</v>
      </c>
      <c r="D48" s="23" t="s">
        <v>18</v>
      </c>
      <c r="F48" s="19" t="s">
        <v>56</v>
      </c>
      <c r="G48" s="20" t="s">
        <v>56</v>
      </c>
      <c r="AM48" s="8">
        <f t="shared" si="17"/>
        <v>1</v>
      </c>
      <c r="AN48" s="8" t="str">
        <f t="shared" si="18"/>
        <v>uk_cwt</v>
      </c>
      <c r="AO48" s="16" t="str">
        <f t="shared" si="19"/>
        <v/>
      </c>
      <c r="AP48" s="16" t="str">
        <f t="shared" si="19"/>
        <v/>
      </c>
      <c r="AQ48" s="16">
        <f t="shared" si="19"/>
        <v>393.682611044</v>
      </c>
      <c r="AR48" s="16" t="str">
        <f t="shared" si="19"/>
        <v/>
      </c>
      <c r="AS48" s="16" t="str">
        <f t="shared" si="19"/>
        <v/>
      </c>
      <c r="AT48" s="16" t="str">
        <f t="shared" si="19"/>
        <v/>
      </c>
      <c r="AU48" s="7">
        <f t="shared" si="20"/>
        <v>393.682611044</v>
      </c>
      <c r="AV48" s="7"/>
      <c r="AW48" s="7"/>
      <c r="AX48" s="7"/>
    </row>
    <row r="49" spans="2:50" ht="14.5" customHeight="1" x14ac:dyDescent="0.35">
      <c r="B49" s="25"/>
      <c r="D49" s="18"/>
      <c r="F49" s="19" t="s">
        <v>59</v>
      </c>
      <c r="G49" s="20" t="s">
        <v>59</v>
      </c>
      <c r="AM49" s="8">
        <f t="shared" si="17"/>
        <v>0</v>
      </c>
      <c r="AN49" s="8" t="str">
        <f t="shared" si="18"/>
        <v>uk_ton</v>
      </c>
      <c r="AO49" s="16" t="str">
        <f t="shared" si="19"/>
        <v/>
      </c>
      <c r="AP49" s="16" t="str">
        <f t="shared" si="19"/>
        <v/>
      </c>
      <c r="AQ49" s="16">
        <f t="shared" si="19"/>
        <v>19.684130552220001</v>
      </c>
      <c r="AR49" s="16" t="str">
        <f t="shared" si="19"/>
        <v/>
      </c>
      <c r="AS49" s="16" t="str">
        <f t="shared" si="19"/>
        <v/>
      </c>
      <c r="AT49" s="16" t="str">
        <f t="shared" si="19"/>
        <v/>
      </c>
      <c r="AU49" s="7">
        <f t="shared" si="20"/>
        <v>0</v>
      </c>
      <c r="AV49" s="7"/>
      <c r="AW49" s="7"/>
      <c r="AX49" s="7"/>
    </row>
    <row r="50" spans="2:50" ht="14.5" customHeight="1" thickBot="1" x14ac:dyDescent="0.4">
      <c r="B50" s="26" t="s">
        <v>19</v>
      </c>
      <c r="C50" s="27"/>
      <c r="D50" s="28"/>
      <c r="F50" s="29"/>
      <c r="G50" s="30"/>
      <c r="AM50" s="8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</row>
    <row r="51" spans="2:50" ht="14.5" customHeight="1" x14ac:dyDescent="0.35"/>
    <row r="52" spans="2:50" ht="14.5" customHeight="1" x14ac:dyDescent="0.35"/>
    <row r="53" spans="2:50" ht="14.5" customHeight="1" x14ac:dyDescent="0.35">
      <c r="B53" t="s">
        <v>61</v>
      </c>
      <c r="AO53" s="36">
        <v>1</v>
      </c>
      <c r="AP53" s="36">
        <v>1000</v>
      </c>
      <c r="AQ53" s="36">
        <v>1000000</v>
      </c>
      <c r="AR53" s="36">
        <v>453.59237000000002</v>
      </c>
      <c r="AS53" s="36">
        <v>50802.345439999997</v>
      </c>
      <c r="AT53" s="36">
        <v>1016046.9088</v>
      </c>
    </row>
    <row r="54" spans="2:50" ht="14.5" customHeight="1" x14ac:dyDescent="0.35">
      <c r="B54" s="32" t="s">
        <v>62</v>
      </c>
      <c r="AO54" s="36">
        <v>1E-3</v>
      </c>
      <c r="AP54" s="36">
        <v>1</v>
      </c>
      <c r="AQ54" s="36">
        <v>1000</v>
      </c>
      <c r="AR54" s="36">
        <v>0.45359237000000002</v>
      </c>
      <c r="AS54" s="36">
        <v>50.802345440000003</v>
      </c>
      <c r="AT54" s="36">
        <v>1016.0469088</v>
      </c>
    </row>
    <row r="55" spans="2:50" ht="14.5" customHeight="1" x14ac:dyDescent="0.35">
      <c r="B55" t="s">
        <v>63</v>
      </c>
      <c r="AO55" s="36">
        <v>9.9999999999999995E-7</v>
      </c>
      <c r="AP55" s="36">
        <v>1E-3</v>
      </c>
      <c r="AQ55" s="36">
        <v>1</v>
      </c>
      <c r="AR55" s="36">
        <v>4.5359236999999999E-4</v>
      </c>
      <c r="AS55" s="36">
        <v>5.080234544E-2</v>
      </c>
      <c r="AT55" s="36">
        <v>1.0160469087999999</v>
      </c>
    </row>
    <row r="56" spans="2:50" ht="14.5" customHeight="1" x14ac:dyDescent="0.35">
      <c r="AO56" s="36">
        <v>2.2046226218500001E-3</v>
      </c>
      <c r="AP56" s="36">
        <v>2.20462262185</v>
      </c>
      <c r="AQ56" s="36">
        <v>2204.6226218500001</v>
      </c>
      <c r="AR56" s="36">
        <v>1</v>
      </c>
      <c r="AS56" s="36">
        <v>112</v>
      </c>
      <c r="AT56" s="36">
        <v>2240</v>
      </c>
    </row>
    <row r="57" spans="2:50" ht="14.5" customHeight="1" x14ac:dyDescent="0.35">
      <c r="AO57" s="36">
        <v>1.9684130552200001E-5</v>
      </c>
      <c r="AP57" s="36">
        <v>1.9684130552199999E-2</v>
      </c>
      <c r="AQ57" s="36">
        <v>19.684130552199999</v>
      </c>
      <c r="AR57" s="36">
        <v>8.9285714285700004E-3</v>
      </c>
      <c r="AS57" s="36">
        <v>1</v>
      </c>
      <c r="AT57" s="36">
        <v>20</v>
      </c>
    </row>
    <row r="58" spans="2:50" x14ac:dyDescent="0.35">
      <c r="AO58" s="36">
        <v>9.8420652761099991E-7</v>
      </c>
      <c r="AP58" s="36">
        <v>9.8420652761100009E-4</v>
      </c>
      <c r="AQ58" s="36">
        <v>0.98420652761100003</v>
      </c>
      <c r="AR58" s="36">
        <v>4.46428571429E-4</v>
      </c>
      <c r="AS58" s="36">
        <v>0.05</v>
      </c>
      <c r="AT58" s="36">
        <v>1</v>
      </c>
    </row>
  </sheetData>
  <sheetProtection algorithmName="SHA-512" hashValue="9/xiOEW8H5j1egXW1i7pjjJE7QLtyD1i+9Na/CrGAUynEvENCaIOgKLg2nRToLOV3EXgbsRfYhjnZM0iyxn6+w==" saltValue="AEYgTPsFprcxAjqbuUddnA==" spinCount="100000" sheet="1" objects="1" scenarios="1"/>
  <dataValidations count="5">
    <dataValidation type="list" allowBlank="1" showInputMessage="1" showErrorMessage="1" sqref="C48" xr:uid="{3EEA47D5-EA94-47CB-85EA-8539D3CCD920}">
      <formula1>$AY$40:$AY$45</formula1>
    </dataValidation>
    <dataValidation type="list" allowBlank="1" showInputMessage="1" showErrorMessage="1" sqref="C35:C36" xr:uid="{5505DB92-609C-4E09-874A-28D7AE414D7F}">
      <formula1>$AX$28:$AX$33</formula1>
    </dataValidation>
    <dataValidation type="list" allowBlank="1" showInputMessage="1" showErrorMessage="1" sqref="C23:C24" xr:uid="{2D8D0AAC-A22C-48E5-BF95-2A43D486840C}">
      <formula1>$AX$16:$AX$21</formula1>
    </dataValidation>
    <dataValidation type="list" allowBlank="1" showInputMessage="1" showErrorMessage="1" sqref="C11:C12" xr:uid="{38CC73C1-FB34-4EAA-B764-37BDE4A0F2A7}">
      <formula1>$AX$4:$AX$9</formula1>
    </dataValidation>
    <dataValidation type="list" allowBlank="1" showInputMessage="1" showErrorMessage="1" sqref="C47" xr:uid="{FA8D8C79-B7F1-4747-83A1-534050C7D8E0}">
      <formula1>$AY$40:$AY$45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Converter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Hawkins</dc:creator>
  <cp:lastModifiedBy>Peter Hawkins</cp:lastModifiedBy>
  <dcterms:created xsi:type="dcterms:W3CDTF">2026-07-02T14:40:13Z</dcterms:created>
  <dcterms:modified xsi:type="dcterms:W3CDTF">2026-07-03T12:03:26Z</dcterms:modified>
</cp:coreProperties>
</file>